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92e9dc16d63b3bb/Leafield Parish Council/My Documents/Finance/2023-2024/Budget update/"/>
    </mc:Choice>
  </mc:AlternateContent>
  <xr:revisionPtr revIDLastSave="31" documentId="8_{961667E9-B295-4E3D-BC5C-6055E3478795}" xr6:coauthVersionLast="47" xr6:coauthVersionMax="47" xr10:uidLastSave="{F919BB60-8E9D-4238-A934-6A8AE4357391}"/>
  <bookViews>
    <workbookView xWindow="-110" yWindow="-110" windowWidth="19420" windowHeight="10420" tabRatio="500" xr2:uid="{00000000-000D-0000-FFFF-FFFF00000000}"/>
  </bookViews>
  <sheets>
    <sheet name="Budget v actual 30.11.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5" l="1"/>
  <c r="C44" i="5"/>
  <c r="C23" i="5" l="1"/>
  <c r="D11" i="5" l="1"/>
  <c r="E11" i="5"/>
  <c r="C64" i="5"/>
  <c r="C60" i="5" l="1"/>
  <c r="D59" i="5"/>
  <c r="E59" i="5"/>
  <c r="D58" i="5"/>
  <c r="E58" i="5"/>
  <c r="D55" i="5"/>
  <c r="E55" i="5"/>
  <c r="D43" i="5"/>
  <c r="E43" i="5"/>
  <c r="D42" i="5"/>
  <c r="E42" i="5"/>
  <c r="D40" i="5"/>
  <c r="E40" i="5"/>
  <c r="D33" i="5"/>
  <c r="E33" i="5"/>
  <c r="B60" i="5"/>
  <c r="D8" i="5"/>
  <c r="D9" i="5"/>
  <c r="E21" i="5" l="1"/>
  <c r="E22" i="5"/>
  <c r="E23" i="5"/>
  <c r="E24" i="5"/>
  <c r="E25" i="5"/>
  <c r="E26" i="5"/>
  <c r="E27" i="5"/>
  <c r="E28" i="5"/>
  <c r="E29" i="5"/>
  <c r="E30" i="5"/>
  <c r="E31" i="5"/>
  <c r="E32" i="5"/>
  <c r="E34" i="5"/>
  <c r="E35" i="5"/>
  <c r="E36" i="5"/>
  <c r="E37" i="5"/>
  <c r="E38" i="5"/>
  <c r="E39" i="5"/>
  <c r="E41" i="5"/>
  <c r="E44" i="5"/>
  <c r="E45" i="5"/>
  <c r="E46" i="5"/>
  <c r="E47" i="5"/>
  <c r="E48" i="5"/>
  <c r="E49" i="5"/>
  <c r="E50" i="5"/>
  <c r="E51" i="5"/>
  <c r="E52" i="5"/>
  <c r="E53" i="5"/>
  <c r="E54" i="5"/>
  <c r="E56" i="5"/>
  <c r="E57" i="5"/>
  <c r="E20" i="5"/>
  <c r="D21" i="5"/>
  <c r="D22" i="5"/>
  <c r="D23" i="5"/>
  <c r="D24" i="5"/>
  <c r="D25" i="5"/>
  <c r="D26" i="5"/>
  <c r="D27" i="5"/>
  <c r="D28" i="5"/>
  <c r="D29" i="5"/>
  <c r="D30" i="5"/>
  <c r="D31" i="5"/>
  <c r="D32" i="5"/>
  <c r="D34" i="5"/>
  <c r="D35" i="5"/>
  <c r="D36" i="5"/>
  <c r="D37" i="5"/>
  <c r="D38" i="5"/>
  <c r="D39" i="5"/>
  <c r="D41" i="5"/>
  <c r="D44" i="5"/>
  <c r="D45" i="5"/>
  <c r="D46" i="5"/>
  <c r="D47" i="5"/>
  <c r="D48" i="5"/>
  <c r="D49" i="5"/>
  <c r="D50" i="5"/>
  <c r="D51" i="5"/>
  <c r="D52" i="5"/>
  <c r="D53" i="5"/>
  <c r="D54" i="5"/>
  <c r="D56" i="5"/>
  <c r="D57" i="5"/>
  <c r="D20" i="5"/>
  <c r="D14" i="5" l="1"/>
  <c r="E14" i="5"/>
  <c r="E6" i="5"/>
  <c r="E7" i="5"/>
  <c r="E8" i="5"/>
  <c r="E9" i="5"/>
  <c r="E10" i="5"/>
  <c r="E12" i="5"/>
  <c r="E13" i="5"/>
  <c r="E5" i="5"/>
  <c r="D6" i="5"/>
  <c r="D7" i="5"/>
  <c r="D10" i="5"/>
  <c r="D12" i="5"/>
  <c r="D13" i="5"/>
  <c r="D5" i="5"/>
  <c r="B16" i="5"/>
  <c r="C16" i="5" l="1"/>
  <c r="D16" i="5" l="1"/>
  <c r="E16" i="5"/>
  <c r="C79" i="5" l="1"/>
  <c r="C83" i="5" l="1"/>
  <c r="C85" i="5" s="1"/>
  <c r="E60" i="5" l="1"/>
  <c r="D60" i="5"/>
</calcChain>
</file>

<file path=xl/sharedStrings.xml><?xml version="1.0" encoding="utf-8"?>
<sst xmlns="http://schemas.openxmlformats.org/spreadsheetml/2006/main" count="78" uniqueCount="73">
  <si>
    <t>SLCC Subs</t>
  </si>
  <si>
    <t>Insurance Premiums</t>
  </si>
  <si>
    <t>Audit/Legal Fees/Land Registry</t>
  </si>
  <si>
    <t>CFO</t>
  </si>
  <si>
    <t>OALC Fees</t>
  </si>
  <si>
    <t>Water</t>
  </si>
  <si>
    <t>Chargeable waste bin</t>
  </si>
  <si>
    <t>ROSPA inspection</t>
  </si>
  <si>
    <t>Grass cutting</t>
  </si>
  <si>
    <t>Village Hall repairs</t>
  </si>
  <si>
    <t>OPFA</t>
  </si>
  <si>
    <t>Playing field &amp; play equip maint</t>
  </si>
  <si>
    <t>CCTV</t>
  </si>
  <si>
    <t>Village Regeneration</t>
  </si>
  <si>
    <t>Tree survey/maint</t>
  </si>
  <si>
    <t>Burial ground loan repayment</t>
  </si>
  <si>
    <t>ICCM membership</t>
  </si>
  <si>
    <t>Open Spaces Soc membership</t>
  </si>
  <si>
    <t>Remembrance wreath</t>
  </si>
  <si>
    <t>TOTALS</t>
  </si>
  <si>
    <t>Balance remaining</t>
  </si>
  <si>
    <t>Payments to date</t>
  </si>
  <si>
    <t>Payments to date %</t>
  </si>
  <si>
    <t>Budget</t>
  </si>
  <si>
    <t>Lych Gate repairs and regilding</t>
  </si>
  <si>
    <t>Burial ground maintenance</t>
  </si>
  <si>
    <t>Clerk salary</t>
  </si>
  <si>
    <t>Employer pension costs</t>
  </si>
  <si>
    <t>Training and courses</t>
  </si>
  <si>
    <t>Earmarked reserves</t>
  </si>
  <si>
    <t>General Reserves</t>
  </si>
  <si>
    <t>TOTAL NET EXPENDITURE</t>
  </si>
  <si>
    <t>Checksum</t>
  </si>
  <si>
    <t>Receipts to date</t>
  </si>
  <si>
    <t>Precept</t>
  </si>
  <si>
    <t>Donations</t>
  </si>
  <si>
    <t>Rent</t>
  </si>
  <si>
    <t>Bank interest</t>
  </si>
  <si>
    <t>Budgeted receipts</t>
  </si>
  <si>
    <t>Village Hall Rent</t>
  </si>
  <si>
    <t>Grants/wayleaves</t>
  </si>
  <si>
    <t>Burial ground fees</t>
  </si>
  <si>
    <t>Difference</t>
  </si>
  <si>
    <t>Receipts to date %</t>
  </si>
  <si>
    <t>Totals</t>
  </si>
  <si>
    <t>Net receipts and payments</t>
  </si>
  <si>
    <t>Other</t>
  </si>
  <si>
    <t>Employer NI payments</t>
  </si>
  <si>
    <t>Stationery / laptop / licenses</t>
  </si>
  <si>
    <t>Churchyard stone wall repairs</t>
  </si>
  <si>
    <t>Closed churchyard maintenance</t>
  </si>
  <si>
    <t>Speed indication devices</t>
  </si>
  <si>
    <t>Village Green power supply</t>
  </si>
  <si>
    <t>Council website and email</t>
  </si>
  <si>
    <t>Pavilion maintenance</t>
  </si>
  <si>
    <t>2023-2024 - Receipts</t>
  </si>
  <si>
    <t>Commercial bin</t>
  </si>
  <si>
    <t>2023-2024 - Budget payments</t>
  </si>
  <si>
    <t>Council phone</t>
  </si>
  <si>
    <t>Village Hall car park</t>
  </si>
  <si>
    <t>Playground bin emptying</t>
  </si>
  <si>
    <t>Coronation event grants</t>
  </si>
  <si>
    <t>Pavilion business rates</t>
  </si>
  <si>
    <t>Neighbourhood Plan</t>
  </si>
  <si>
    <t>Village Hall/playground renewal</t>
  </si>
  <si>
    <t>Play activity grant</t>
  </si>
  <si>
    <t>Tree survey/maintenance</t>
  </si>
  <si>
    <t>Portacabin Rent</t>
  </si>
  <si>
    <t>Churchyard maintenance</t>
  </si>
  <si>
    <t>To 30/11/23</t>
  </si>
  <si>
    <t>OCC Councillor Priority Fund</t>
  </si>
  <si>
    <t>Litter picking equipment</t>
  </si>
  <si>
    <t>Village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</si>
</sst>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2" fontId="0" fillId="0" borderId="1" xfId="0" applyNumberFormat="1" applyBorder="1"/>
    <xf numFmtId="9" fontId="0" fillId="0" borderId="1" xfId="1" applyFont="1" applyBorder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1" applyFont="1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2" fontId="3" fillId="0" borderId="1" xfId="0" applyNumberFormat="1" applyFont="1" applyBorder="1"/>
    <xf numFmtId="0" fontId="1" fillId="0" borderId="0" xfId="0" applyFont="1"/>
    <xf numFmtId="2" fontId="3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2" fontId="4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/>
  </cellXfs>
  <cellStyles count="2"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tabSelected="1" workbookViewId="0">
      <selection activeCell="C71" sqref="C71"/>
    </sheetView>
  </sheetViews>
  <sheetFormatPr defaultRowHeight="14.5" x14ac:dyDescent="0.35"/>
  <cols>
    <col min="1" max="1" width="42.453125" bestFit="1" customWidth="1"/>
    <col min="2" max="2" width="11.7265625" customWidth="1"/>
    <col min="3" max="3" width="9.54296875" customWidth="1"/>
    <col min="4" max="4" width="10.54296875" customWidth="1"/>
    <col min="5" max="5" width="9.81640625" customWidth="1"/>
  </cols>
  <sheetData>
    <row r="1" spans="1:5" x14ac:dyDescent="0.35">
      <c r="A1" s="10" t="s">
        <v>45</v>
      </c>
      <c r="B1" s="10" t="s">
        <v>69</v>
      </c>
    </row>
    <row r="4" spans="1:5" s="8" customFormat="1" ht="29" x14ac:dyDescent="0.35">
      <c r="A4" s="15" t="s">
        <v>55</v>
      </c>
      <c r="B4" s="7" t="s">
        <v>38</v>
      </c>
      <c r="C4" s="7" t="s">
        <v>33</v>
      </c>
      <c r="D4" s="16" t="s">
        <v>42</v>
      </c>
      <c r="E4" s="14" t="s">
        <v>43</v>
      </c>
    </row>
    <row r="5" spans="1:5" x14ac:dyDescent="0.35">
      <c r="A5" s="1" t="s">
        <v>34</v>
      </c>
      <c r="B5" s="2">
        <v>65643</v>
      </c>
      <c r="C5" s="2">
        <v>65643</v>
      </c>
      <c r="D5" s="2">
        <f t="shared" ref="D5:D14" si="0">B5-C5</f>
        <v>0</v>
      </c>
      <c r="E5" s="3">
        <f t="shared" ref="E5:E14" si="1">C5/B5</f>
        <v>1</v>
      </c>
    </row>
    <row r="6" spans="1:5" x14ac:dyDescent="0.35">
      <c r="A6" s="1" t="s">
        <v>37</v>
      </c>
      <c r="B6" s="2">
        <v>0</v>
      </c>
      <c r="C6" s="2">
        <v>2.5499999999999998</v>
      </c>
      <c r="D6" s="2">
        <f t="shared" si="0"/>
        <v>-2.5499999999999998</v>
      </c>
      <c r="E6" s="3" t="e">
        <f t="shared" si="1"/>
        <v>#DIV/0!</v>
      </c>
    </row>
    <row r="7" spans="1:5" x14ac:dyDescent="0.35">
      <c r="A7" s="1" t="s">
        <v>40</v>
      </c>
      <c r="B7" s="2">
        <v>1</v>
      </c>
      <c r="C7" s="2">
        <v>220</v>
      </c>
      <c r="D7" s="2">
        <f t="shared" si="0"/>
        <v>-219</v>
      </c>
      <c r="E7" s="3">
        <f t="shared" si="1"/>
        <v>220</v>
      </c>
    </row>
    <row r="8" spans="1:5" x14ac:dyDescent="0.35">
      <c r="A8" s="1" t="s">
        <v>36</v>
      </c>
      <c r="B8" s="2">
        <v>2228.2199999999998</v>
      </c>
      <c r="C8" s="2">
        <v>975</v>
      </c>
      <c r="D8" s="2">
        <f t="shared" si="0"/>
        <v>1253.2199999999998</v>
      </c>
      <c r="E8" s="3">
        <f t="shared" si="1"/>
        <v>0.43756900126558423</v>
      </c>
    </row>
    <row r="9" spans="1:5" x14ac:dyDescent="0.35">
      <c r="A9" s="1" t="s">
        <v>35</v>
      </c>
      <c r="B9" s="2">
        <v>0</v>
      </c>
      <c r="C9" s="2">
        <v>605</v>
      </c>
      <c r="D9" s="2">
        <f t="shared" si="0"/>
        <v>-605</v>
      </c>
      <c r="E9" s="3" t="e">
        <f t="shared" si="1"/>
        <v>#DIV/0!</v>
      </c>
    </row>
    <row r="10" spans="1:5" x14ac:dyDescent="0.35">
      <c r="A10" s="1" t="s">
        <v>39</v>
      </c>
      <c r="B10" s="2">
        <v>1</v>
      </c>
      <c r="C10" s="2">
        <v>0</v>
      </c>
      <c r="D10" s="2">
        <f t="shared" si="0"/>
        <v>1</v>
      </c>
      <c r="E10" s="3">
        <f t="shared" si="1"/>
        <v>0</v>
      </c>
    </row>
    <row r="11" spans="1:5" x14ac:dyDescent="0.35">
      <c r="A11" s="1" t="s">
        <v>67</v>
      </c>
      <c r="B11" s="2">
        <v>0</v>
      </c>
      <c r="C11" s="2">
        <v>1</v>
      </c>
      <c r="D11" s="2">
        <f t="shared" si="0"/>
        <v>-1</v>
      </c>
      <c r="E11" s="3" t="e">
        <f t="shared" si="1"/>
        <v>#DIV/0!</v>
      </c>
    </row>
    <row r="12" spans="1:5" x14ac:dyDescent="0.35">
      <c r="A12" s="1" t="s">
        <v>41</v>
      </c>
      <c r="B12" s="2">
        <v>1210</v>
      </c>
      <c r="C12" s="2">
        <v>0</v>
      </c>
      <c r="D12" s="2">
        <f t="shared" si="0"/>
        <v>1210</v>
      </c>
      <c r="E12" s="3">
        <f t="shared" si="1"/>
        <v>0</v>
      </c>
    </row>
    <row r="13" spans="1:5" x14ac:dyDescent="0.35">
      <c r="A13" s="1" t="s">
        <v>56</v>
      </c>
      <c r="B13" s="2">
        <v>400</v>
      </c>
      <c r="C13" s="2">
        <v>0</v>
      </c>
      <c r="D13" s="2">
        <f t="shared" si="0"/>
        <v>400</v>
      </c>
      <c r="E13" s="3">
        <f t="shared" si="1"/>
        <v>0</v>
      </c>
    </row>
    <row r="14" spans="1:5" x14ac:dyDescent="0.35">
      <c r="A14" s="1" t="s">
        <v>46</v>
      </c>
      <c r="B14" s="2">
        <v>0</v>
      </c>
      <c r="C14" s="2">
        <v>150</v>
      </c>
      <c r="D14" s="2">
        <f t="shared" si="0"/>
        <v>-150</v>
      </c>
      <c r="E14" s="3" t="e">
        <f t="shared" si="1"/>
        <v>#DIV/0!</v>
      </c>
    </row>
    <row r="15" spans="1:5" x14ac:dyDescent="0.35">
      <c r="A15" s="1"/>
      <c r="B15" s="1"/>
      <c r="C15" s="1"/>
      <c r="D15" s="1"/>
      <c r="E15" s="3"/>
    </row>
    <row r="16" spans="1:5" x14ac:dyDescent="0.35">
      <c r="A16" s="1" t="s">
        <v>44</v>
      </c>
      <c r="B16" s="5">
        <f>SUM(B5:B15)</f>
        <v>69483.22</v>
      </c>
      <c r="C16" s="5">
        <f>SUM(C5:C15)</f>
        <v>67596.55</v>
      </c>
      <c r="D16" s="5">
        <f>B16-C16</f>
        <v>1886.6699999999983</v>
      </c>
      <c r="E16" s="6">
        <f>C16/B16</f>
        <v>0.97284711330303919</v>
      </c>
    </row>
    <row r="19" spans="1:5" s="8" customFormat="1" ht="29" x14ac:dyDescent="0.35">
      <c r="A19" s="15" t="s">
        <v>57</v>
      </c>
      <c r="B19" s="7" t="s">
        <v>23</v>
      </c>
      <c r="C19" s="7" t="s">
        <v>21</v>
      </c>
      <c r="D19" s="7" t="s">
        <v>20</v>
      </c>
      <c r="E19" s="7" t="s">
        <v>22</v>
      </c>
    </row>
    <row r="20" spans="1:5" x14ac:dyDescent="0.35">
      <c r="A20" s="1" t="s">
        <v>26</v>
      </c>
      <c r="B20" s="2">
        <v>14502</v>
      </c>
      <c r="C20" s="17">
        <v>9753.15</v>
      </c>
      <c r="D20" s="2">
        <f>B20-C20</f>
        <v>4748.8500000000004</v>
      </c>
      <c r="E20" s="3">
        <f>C20/B20</f>
        <v>0.67253827058336779</v>
      </c>
    </row>
    <row r="21" spans="1:5" x14ac:dyDescent="0.35">
      <c r="A21" s="1" t="s">
        <v>47</v>
      </c>
      <c r="B21" s="2">
        <v>750</v>
      </c>
      <c r="C21" s="17">
        <v>509.11</v>
      </c>
      <c r="D21" s="2">
        <f t="shared" ref="D21:D59" si="2">B21-C21</f>
        <v>240.89</v>
      </c>
      <c r="E21" s="3">
        <f t="shared" ref="E21:E59" si="3">C21/B21</f>
        <v>0.67881333333333338</v>
      </c>
    </row>
    <row r="22" spans="1:5" x14ac:dyDescent="0.35">
      <c r="A22" s="1" t="s">
        <v>27</v>
      </c>
      <c r="B22" s="2">
        <v>3174</v>
      </c>
      <c r="C22" s="17">
        <v>2116.46</v>
      </c>
      <c r="D22" s="2">
        <f t="shared" si="2"/>
        <v>1057.54</v>
      </c>
      <c r="E22" s="3">
        <f t="shared" si="3"/>
        <v>0.66681159420289859</v>
      </c>
    </row>
    <row r="23" spans="1:5" x14ac:dyDescent="0.35">
      <c r="A23" s="1" t="s">
        <v>28</v>
      </c>
      <c r="B23" s="2">
        <v>500</v>
      </c>
      <c r="C23" s="17">
        <f>560.48-300</f>
        <v>260.48</v>
      </c>
      <c r="D23" s="2">
        <f t="shared" si="2"/>
        <v>239.51999999999998</v>
      </c>
      <c r="E23" s="3">
        <f t="shared" si="3"/>
        <v>0.52096000000000009</v>
      </c>
    </row>
    <row r="24" spans="1:5" x14ac:dyDescent="0.35">
      <c r="A24" s="1" t="s">
        <v>0</v>
      </c>
      <c r="B24" s="2">
        <v>147</v>
      </c>
      <c r="C24" s="17">
        <v>135.99</v>
      </c>
      <c r="D24" s="2">
        <f t="shared" si="2"/>
        <v>11.009999999999991</v>
      </c>
      <c r="E24" s="3">
        <f t="shared" si="3"/>
        <v>0.92510204081632663</v>
      </c>
    </row>
    <row r="25" spans="1:5" x14ac:dyDescent="0.35">
      <c r="A25" s="1" t="s">
        <v>1</v>
      </c>
      <c r="B25" s="2">
        <v>6000</v>
      </c>
      <c r="C25" s="17">
        <v>5268.75</v>
      </c>
      <c r="D25" s="2">
        <f t="shared" si="2"/>
        <v>731.25</v>
      </c>
      <c r="E25" s="3">
        <f t="shared" si="3"/>
        <v>0.87812500000000004</v>
      </c>
    </row>
    <row r="26" spans="1:5" x14ac:dyDescent="0.35">
      <c r="A26" s="1" t="s">
        <v>48</v>
      </c>
      <c r="B26" s="2">
        <v>450</v>
      </c>
      <c r="C26" s="17">
        <v>233.72</v>
      </c>
      <c r="D26" s="2">
        <f t="shared" si="2"/>
        <v>216.28</v>
      </c>
      <c r="E26" s="3">
        <f t="shared" si="3"/>
        <v>0.51937777777777783</v>
      </c>
    </row>
    <row r="27" spans="1:5" x14ac:dyDescent="0.35">
      <c r="A27" s="1" t="s">
        <v>58</v>
      </c>
      <c r="B27" s="2">
        <v>18</v>
      </c>
      <c r="C27" s="17">
        <v>134.32</v>
      </c>
      <c r="D27" s="2">
        <f t="shared" si="2"/>
        <v>-116.32</v>
      </c>
      <c r="E27" s="3">
        <f t="shared" si="3"/>
        <v>7.4622222222222216</v>
      </c>
    </row>
    <row r="28" spans="1:5" x14ac:dyDescent="0.35">
      <c r="A28" s="1" t="s">
        <v>2</v>
      </c>
      <c r="B28" s="2">
        <v>1200</v>
      </c>
      <c r="C28" s="17">
        <v>755</v>
      </c>
      <c r="D28" s="2">
        <f t="shared" si="2"/>
        <v>445</v>
      </c>
      <c r="E28" s="3">
        <f t="shared" si="3"/>
        <v>0.62916666666666665</v>
      </c>
    </row>
    <row r="29" spans="1:5" x14ac:dyDescent="0.35">
      <c r="A29" s="1" t="s">
        <v>3</v>
      </c>
      <c r="B29" s="2">
        <v>75</v>
      </c>
      <c r="C29" s="17">
        <v>0</v>
      </c>
      <c r="D29" s="2">
        <f t="shared" si="2"/>
        <v>75</v>
      </c>
      <c r="E29" s="3">
        <f t="shared" si="3"/>
        <v>0</v>
      </c>
    </row>
    <row r="30" spans="1:5" x14ac:dyDescent="0.35">
      <c r="A30" s="1" t="s">
        <v>4</v>
      </c>
      <c r="B30" s="2">
        <v>185</v>
      </c>
      <c r="C30" s="17">
        <v>0</v>
      </c>
      <c r="D30" s="2">
        <f t="shared" si="2"/>
        <v>185</v>
      </c>
      <c r="E30" s="3">
        <f t="shared" si="3"/>
        <v>0</v>
      </c>
    </row>
    <row r="31" spans="1:5" x14ac:dyDescent="0.35">
      <c r="A31" s="1" t="s">
        <v>5</v>
      </c>
      <c r="B31" s="2">
        <v>210</v>
      </c>
      <c r="C31" s="17">
        <v>108.13</v>
      </c>
      <c r="D31" s="2">
        <f t="shared" si="2"/>
        <v>101.87</v>
      </c>
      <c r="E31" s="3">
        <f t="shared" si="3"/>
        <v>0.51490476190476187</v>
      </c>
    </row>
    <row r="32" spans="1:5" x14ac:dyDescent="0.35">
      <c r="A32" s="1" t="s">
        <v>6</v>
      </c>
      <c r="B32" s="2">
        <v>800</v>
      </c>
      <c r="C32" s="17">
        <v>832</v>
      </c>
      <c r="D32" s="2">
        <f t="shared" si="2"/>
        <v>-32</v>
      </c>
      <c r="E32" s="3">
        <f t="shared" si="3"/>
        <v>1.04</v>
      </c>
    </row>
    <row r="33" spans="1:5" x14ac:dyDescent="0.35">
      <c r="A33" s="1" t="s">
        <v>60</v>
      </c>
      <c r="B33" s="2">
        <v>435.24</v>
      </c>
      <c r="C33" s="17">
        <v>301.06</v>
      </c>
      <c r="D33" s="2">
        <f t="shared" si="2"/>
        <v>134.18</v>
      </c>
      <c r="E33" s="3">
        <f t="shared" si="3"/>
        <v>0.69171032074257877</v>
      </c>
    </row>
    <row r="34" spans="1:5" x14ac:dyDescent="0.35">
      <c r="A34" s="1" t="s">
        <v>7</v>
      </c>
      <c r="B34" s="2">
        <v>180</v>
      </c>
      <c r="C34" s="17">
        <v>171</v>
      </c>
      <c r="D34" s="2">
        <f t="shared" si="2"/>
        <v>9</v>
      </c>
      <c r="E34" s="3">
        <f t="shared" si="3"/>
        <v>0.95</v>
      </c>
    </row>
    <row r="35" spans="1:5" x14ac:dyDescent="0.35">
      <c r="A35" s="1" t="s">
        <v>8</v>
      </c>
      <c r="B35" s="2">
        <v>3613.54</v>
      </c>
      <c r="C35" s="17">
        <v>2751.99</v>
      </c>
      <c r="D35" s="2">
        <f t="shared" si="2"/>
        <v>861.55000000000018</v>
      </c>
      <c r="E35" s="3">
        <f t="shared" si="3"/>
        <v>0.761577289859805</v>
      </c>
    </row>
    <row r="36" spans="1:5" x14ac:dyDescent="0.35">
      <c r="A36" s="1" t="s">
        <v>9</v>
      </c>
      <c r="B36" s="2">
        <v>0</v>
      </c>
      <c r="C36" s="17">
        <v>0</v>
      </c>
      <c r="D36" s="2">
        <f t="shared" si="2"/>
        <v>0</v>
      </c>
      <c r="E36" s="3" t="e">
        <f t="shared" si="3"/>
        <v>#DIV/0!</v>
      </c>
    </row>
    <row r="37" spans="1:5" x14ac:dyDescent="0.35">
      <c r="A37" s="1" t="s">
        <v>10</v>
      </c>
      <c r="B37" s="2">
        <v>55</v>
      </c>
      <c r="C37" s="17">
        <v>0</v>
      </c>
      <c r="D37" s="2">
        <f t="shared" si="2"/>
        <v>55</v>
      </c>
      <c r="E37" s="3">
        <f t="shared" si="3"/>
        <v>0</v>
      </c>
    </row>
    <row r="38" spans="1:5" x14ac:dyDescent="0.35">
      <c r="A38" s="1" t="s">
        <v>59</v>
      </c>
      <c r="B38" s="2">
        <v>8000</v>
      </c>
      <c r="C38" s="17">
        <v>1037.99</v>
      </c>
      <c r="D38" s="2">
        <f t="shared" si="2"/>
        <v>6962.01</v>
      </c>
      <c r="E38" s="3">
        <f t="shared" si="3"/>
        <v>0.12974875</v>
      </c>
    </row>
    <row r="39" spans="1:5" x14ac:dyDescent="0.35">
      <c r="A39" s="1" t="s">
        <v>11</v>
      </c>
      <c r="B39" s="2">
        <v>6000</v>
      </c>
      <c r="C39" s="17">
        <v>1155.31</v>
      </c>
      <c r="D39" s="2">
        <f t="shared" si="2"/>
        <v>4844.6900000000005</v>
      </c>
      <c r="E39" s="3">
        <f t="shared" si="3"/>
        <v>0.19255166666666665</v>
      </c>
    </row>
    <row r="40" spans="1:5" x14ac:dyDescent="0.35">
      <c r="A40" s="1" t="s">
        <v>64</v>
      </c>
      <c r="B40" s="2">
        <v>2400</v>
      </c>
      <c r="C40" s="17">
        <v>0</v>
      </c>
      <c r="D40" s="2">
        <f t="shared" si="2"/>
        <v>2400</v>
      </c>
      <c r="E40" s="3">
        <f t="shared" si="3"/>
        <v>0</v>
      </c>
    </row>
    <row r="41" spans="1:5" x14ac:dyDescent="0.35">
      <c r="A41" s="1" t="s">
        <v>12</v>
      </c>
      <c r="B41" s="2">
        <v>0</v>
      </c>
      <c r="C41" s="17">
        <v>0</v>
      </c>
      <c r="D41" s="2">
        <f t="shared" si="2"/>
        <v>0</v>
      </c>
      <c r="E41" s="3" t="e">
        <f t="shared" si="3"/>
        <v>#DIV/0!</v>
      </c>
    </row>
    <row r="42" spans="1:5" x14ac:dyDescent="0.35">
      <c r="A42" s="1" t="s">
        <v>62</v>
      </c>
      <c r="B42" s="2">
        <v>928.22</v>
      </c>
      <c r="C42" s="17">
        <v>459.08</v>
      </c>
      <c r="D42" s="2">
        <f t="shared" si="2"/>
        <v>469.14000000000004</v>
      </c>
      <c r="E42" s="3">
        <f t="shared" si="3"/>
        <v>0.49458102604985882</v>
      </c>
    </row>
    <row r="43" spans="1:5" x14ac:dyDescent="0.35">
      <c r="A43" s="1" t="s">
        <v>54</v>
      </c>
      <c r="B43" s="2">
        <v>1000</v>
      </c>
      <c r="C43" s="17">
        <v>0</v>
      </c>
      <c r="D43" s="2">
        <f t="shared" si="2"/>
        <v>1000</v>
      </c>
      <c r="E43" s="3">
        <f t="shared" si="3"/>
        <v>0</v>
      </c>
    </row>
    <row r="44" spans="1:5" x14ac:dyDescent="0.35">
      <c r="A44" s="1" t="s">
        <v>13</v>
      </c>
      <c r="B44" s="2">
        <v>750</v>
      </c>
      <c r="C44" s="17">
        <f>326.94-225.99-100</f>
        <v>0.94999999999998863</v>
      </c>
      <c r="D44" s="2">
        <f t="shared" si="2"/>
        <v>749.05</v>
      </c>
      <c r="E44" s="3">
        <f t="shared" si="3"/>
        <v>1.2666666666666514E-3</v>
      </c>
    </row>
    <row r="45" spans="1:5" x14ac:dyDescent="0.35">
      <c r="A45" s="1" t="s">
        <v>14</v>
      </c>
      <c r="B45" s="2">
        <v>1500</v>
      </c>
      <c r="C45" s="17">
        <v>300</v>
      </c>
      <c r="D45" s="2">
        <f t="shared" si="2"/>
        <v>1200</v>
      </c>
      <c r="E45" s="3">
        <f t="shared" si="3"/>
        <v>0.2</v>
      </c>
    </row>
    <row r="46" spans="1:5" x14ac:dyDescent="0.35">
      <c r="A46" s="1" t="s">
        <v>49</v>
      </c>
      <c r="B46" s="2">
        <v>4000</v>
      </c>
      <c r="C46" s="17">
        <v>0</v>
      </c>
      <c r="D46" s="2">
        <f t="shared" si="2"/>
        <v>4000</v>
      </c>
      <c r="E46" s="3">
        <f t="shared" si="3"/>
        <v>0</v>
      </c>
    </row>
    <row r="47" spans="1:5" x14ac:dyDescent="0.35">
      <c r="A47" s="1" t="s">
        <v>50</v>
      </c>
      <c r="B47" s="2">
        <v>4000</v>
      </c>
      <c r="C47" s="17">
        <v>1695</v>
      </c>
      <c r="D47" s="2">
        <f t="shared" si="2"/>
        <v>2305</v>
      </c>
      <c r="E47" s="3">
        <f t="shared" si="3"/>
        <v>0.42375000000000002</v>
      </c>
    </row>
    <row r="48" spans="1:5" x14ac:dyDescent="0.35">
      <c r="A48" s="1" t="s">
        <v>15</v>
      </c>
      <c r="B48" s="2">
        <v>2600</v>
      </c>
      <c r="C48" s="17">
        <v>1228.4000000000001</v>
      </c>
      <c r="D48" s="2">
        <f t="shared" si="2"/>
        <v>1371.6</v>
      </c>
      <c r="E48" s="3">
        <f t="shared" si="3"/>
        <v>0.47246153846153849</v>
      </c>
    </row>
    <row r="49" spans="1:5" x14ac:dyDescent="0.35">
      <c r="A49" s="1" t="s">
        <v>25</v>
      </c>
      <c r="B49" s="2">
        <v>800</v>
      </c>
      <c r="C49" s="17">
        <v>189</v>
      </c>
      <c r="D49" s="2">
        <f t="shared" si="2"/>
        <v>611</v>
      </c>
      <c r="E49" s="3">
        <f t="shared" si="3"/>
        <v>0.23624999999999999</v>
      </c>
    </row>
    <row r="50" spans="1:5" x14ac:dyDescent="0.35">
      <c r="A50" s="1" t="s">
        <v>16</v>
      </c>
      <c r="B50" s="2">
        <v>100</v>
      </c>
      <c r="C50" s="17">
        <v>95</v>
      </c>
      <c r="D50" s="2">
        <f t="shared" si="2"/>
        <v>5</v>
      </c>
      <c r="E50" s="3">
        <f t="shared" si="3"/>
        <v>0.95</v>
      </c>
    </row>
    <row r="51" spans="1:5" x14ac:dyDescent="0.35">
      <c r="A51" s="1" t="s">
        <v>17</v>
      </c>
      <c r="B51" s="2">
        <v>60</v>
      </c>
      <c r="C51" s="17">
        <v>45</v>
      </c>
      <c r="D51" s="2">
        <f t="shared" si="2"/>
        <v>15</v>
      </c>
      <c r="E51" s="3">
        <f t="shared" si="3"/>
        <v>0.75</v>
      </c>
    </row>
    <row r="52" spans="1:5" x14ac:dyDescent="0.35">
      <c r="A52" s="1" t="s">
        <v>24</v>
      </c>
      <c r="B52" s="2">
        <v>1000</v>
      </c>
      <c r="C52" s="17">
        <v>0</v>
      </c>
      <c r="D52" s="2">
        <f t="shared" si="2"/>
        <v>1000</v>
      </c>
      <c r="E52" s="3">
        <f t="shared" si="3"/>
        <v>0</v>
      </c>
    </row>
    <row r="53" spans="1:5" x14ac:dyDescent="0.35">
      <c r="A53" s="1" t="s">
        <v>51</v>
      </c>
      <c r="B53" s="2">
        <v>100</v>
      </c>
      <c r="C53" s="2">
        <v>9.9</v>
      </c>
      <c r="D53" s="2">
        <f t="shared" si="2"/>
        <v>90.1</v>
      </c>
      <c r="E53" s="3">
        <f t="shared" si="3"/>
        <v>9.9000000000000005E-2</v>
      </c>
    </row>
    <row r="54" spans="1:5" x14ac:dyDescent="0.35">
      <c r="A54" s="1" t="s">
        <v>52</v>
      </c>
      <c r="B54" s="2">
        <v>0</v>
      </c>
      <c r="C54" s="2">
        <v>0</v>
      </c>
      <c r="D54" s="2">
        <f t="shared" si="2"/>
        <v>0</v>
      </c>
      <c r="E54" s="3" t="e">
        <f t="shared" si="3"/>
        <v>#DIV/0!</v>
      </c>
    </row>
    <row r="55" spans="1:5" x14ac:dyDescent="0.35">
      <c r="A55" s="1" t="s">
        <v>63</v>
      </c>
      <c r="B55" s="2">
        <v>3000</v>
      </c>
      <c r="C55" s="2">
        <v>0</v>
      </c>
      <c r="D55" s="2">
        <f t="shared" si="2"/>
        <v>3000</v>
      </c>
      <c r="E55" s="3">
        <f t="shared" si="3"/>
        <v>0</v>
      </c>
    </row>
    <row r="56" spans="1:5" x14ac:dyDescent="0.35">
      <c r="A56" s="1" t="s">
        <v>53</v>
      </c>
      <c r="B56" s="2">
        <v>500</v>
      </c>
      <c r="C56" s="2">
        <v>176</v>
      </c>
      <c r="D56" s="2">
        <f t="shared" si="2"/>
        <v>324</v>
      </c>
      <c r="E56" s="3">
        <f t="shared" si="3"/>
        <v>0.35199999999999998</v>
      </c>
    </row>
    <row r="57" spans="1:5" x14ac:dyDescent="0.35">
      <c r="A57" s="1" t="s">
        <v>18</v>
      </c>
      <c r="B57" s="2">
        <v>0</v>
      </c>
      <c r="C57" s="2">
        <v>0</v>
      </c>
      <c r="D57" s="2">
        <f t="shared" si="2"/>
        <v>0</v>
      </c>
      <c r="E57" s="3" t="e">
        <f t="shared" si="3"/>
        <v>#DIV/0!</v>
      </c>
    </row>
    <row r="58" spans="1:5" x14ac:dyDescent="0.35">
      <c r="A58" s="1" t="s">
        <v>61</v>
      </c>
      <c r="B58" s="2">
        <v>250</v>
      </c>
      <c r="C58" s="2">
        <v>250</v>
      </c>
      <c r="D58" s="2">
        <f t="shared" si="2"/>
        <v>0</v>
      </c>
      <c r="E58" s="3">
        <f t="shared" si="3"/>
        <v>1</v>
      </c>
    </row>
    <row r="59" spans="1:5" x14ac:dyDescent="0.35">
      <c r="A59" s="1" t="s">
        <v>65</v>
      </c>
      <c r="B59" s="2">
        <v>200</v>
      </c>
      <c r="C59" s="2">
        <v>0</v>
      </c>
      <c r="D59" s="2">
        <f t="shared" si="2"/>
        <v>200</v>
      </c>
      <c r="E59" s="3">
        <f t="shared" si="3"/>
        <v>0</v>
      </c>
    </row>
    <row r="60" spans="1:5" x14ac:dyDescent="0.35">
      <c r="A60" s="4" t="s">
        <v>19</v>
      </c>
      <c r="B60" s="5">
        <f>SUM(B20:B59)</f>
        <v>69483</v>
      </c>
      <c r="C60" s="5">
        <f>SUM(C20:C59)</f>
        <v>29972.790000000012</v>
      </c>
      <c r="D60" s="5">
        <f>B60-C60</f>
        <v>39510.209999999992</v>
      </c>
      <c r="E60" s="6">
        <f>C60/B60</f>
        <v>0.43136868010880375</v>
      </c>
    </row>
    <row r="61" spans="1:5" x14ac:dyDescent="0.35">
      <c r="D61" s="11"/>
    </row>
    <row r="62" spans="1:5" x14ac:dyDescent="0.35">
      <c r="D62" s="11"/>
    </row>
    <row r="63" spans="1:5" x14ac:dyDescent="0.35">
      <c r="A63" s="10" t="s">
        <v>29</v>
      </c>
      <c r="D63" s="11"/>
    </row>
    <row r="64" spans="1:5" x14ac:dyDescent="0.35">
      <c r="A64" s="1" t="s">
        <v>12</v>
      </c>
      <c r="B64" s="2"/>
      <c r="C64" s="17">
        <f>325+75</f>
        <v>400</v>
      </c>
      <c r="D64" s="9"/>
      <c r="E64" s="1"/>
    </row>
    <row r="65" spans="1:5" x14ac:dyDescent="0.35">
      <c r="A65" s="19" t="s">
        <v>25</v>
      </c>
      <c r="B65" s="17"/>
      <c r="C65" s="17">
        <v>86</v>
      </c>
      <c r="D65" s="9"/>
      <c r="E65" s="18"/>
    </row>
    <row r="66" spans="1:5" x14ac:dyDescent="0.35">
      <c r="A66" s="19" t="s">
        <v>68</v>
      </c>
      <c r="B66" s="17"/>
      <c r="C66" s="17">
        <v>300</v>
      </c>
      <c r="D66" s="9"/>
      <c r="E66" s="18"/>
    </row>
    <row r="67" spans="1:5" x14ac:dyDescent="0.35">
      <c r="A67" s="19" t="s">
        <v>66</v>
      </c>
      <c r="B67" s="17"/>
      <c r="C67" s="17">
        <v>1750</v>
      </c>
      <c r="D67" s="9"/>
      <c r="E67" s="18"/>
    </row>
    <row r="68" spans="1:5" x14ac:dyDescent="0.35">
      <c r="A68" s="19" t="s">
        <v>70</v>
      </c>
      <c r="B68" s="17"/>
      <c r="C68" s="17">
        <v>220</v>
      </c>
      <c r="D68" s="9"/>
      <c r="E68" s="18"/>
    </row>
    <row r="69" spans="1:5" x14ac:dyDescent="0.35">
      <c r="A69" s="19" t="s">
        <v>72</v>
      </c>
      <c r="B69" s="17"/>
      <c r="C69" s="17">
        <v>100</v>
      </c>
      <c r="D69" s="9"/>
      <c r="E69" s="18"/>
    </row>
    <row r="70" spans="1:5" x14ac:dyDescent="0.35">
      <c r="A70" s="1"/>
      <c r="B70" s="2"/>
      <c r="C70" s="2"/>
      <c r="D70" s="9"/>
      <c r="E70" s="1"/>
    </row>
    <row r="71" spans="1:5" x14ac:dyDescent="0.35">
      <c r="A71" s="1" t="s">
        <v>19</v>
      </c>
      <c r="B71" s="1"/>
      <c r="C71" s="5">
        <f>SUM(C64:C70)</f>
        <v>2856</v>
      </c>
      <c r="D71" s="9"/>
      <c r="E71" s="1"/>
    </row>
    <row r="72" spans="1:5" x14ac:dyDescent="0.35">
      <c r="C72" s="12"/>
      <c r="D72" s="11"/>
    </row>
    <row r="74" spans="1:5" x14ac:dyDescent="0.35">
      <c r="A74" s="10" t="s">
        <v>30</v>
      </c>
      <c r="D74" s="11"/>
    </row>
    <row r="75" spans="1:5" x14ac:dyDescent="0.35">
      <c r="A75" s="1" t="s">
        <v>12</v>
      </c>
      <c r="B75" s="2"/>
      <c r="C75" s="2">
        <v>260</v>
      </c>
      <c r="D75" s="9"/>
      <c r="E75" s="1"/>
    </row>
    <row r="76" spans="1:5" x14ac:dyDescent="0.35">
      <c r="A76" s="1" t="s">
        <v>71</v>
      </c>
      <c r="B76" s="2"/>
      <c r="C76" s="2">
        <v>5.99</v>
      </c>
      <c r="D76" s="9"/>
      <c r="E76" s="1"/>
    </row>
    <row r="77" spans="1:5" x14ac:dyDescent="0.35">
      <c r="A77" s="1"/>
      <c r="B77" s="2"/>
      <c r="C77" s="2"/>
      <c r="D77" s="9"/>
      <c r="E77" s="1"/>
    </row>
    <row r="78" spans="1:5" x14ac:dyDescent="0.35">
      <c r="A78" s="1"/>
      <c r="B78" s="2"/>
      <c r="C78" s="2"/>
      <c r="D78" s="9"/>
      <c r="E78" s="1"/>
    </row>
    <row r="79" spans="1:5" x14ac:dyDescent="0.35">
      <c r="A79" s="1" t="s">
        <v>19</v>
      </c>
      <c r="B79" s="1"/>
      <c r="C79" s="5">
        <f>SUM(C75:C78)</f>
        <v>265.99</v>
      </c>
      <c r="D79" s="9"/>
      <c r="E79" s="1"/>
    </row>
    <row r="80" spans="1:5" x14ac:dyDescent="0.35">
      <c r="C80" s="12"/>
      <c r="D80" s="11"/>
    </row>
    <row r="81" spans="1:4" x14ac:dyDescent="0.35">
      <c r="C81" s="12"/>
      <c r="D81" s="11"/>
    </row>
    <row r="82" spans="1:4" x14ac:dyDescent="0.35">
      <c r="C82" s="12"/>
      <c r="D82" s="11"/>
    </row>
    <row r="83" spans="1:4" x14ac:dyDescent="0.35">
      <c r="A83" s="10" t="s">
        <v>31</v>
      </c>
      <c r="B83" s="10"/>
      <c r="C83" s="12">
        <f>C60+C71+C79</f>
        <v>33094.780000000006</v>
      </c>
    </row>
    <row r="85" spans="1:4" x14ac:dyDescent="0.35">
      <c r="B85" t="s">
        <v>32</v>
      </c>
      <c r="C85" s="13">
        <f>35413.25-2318.47-C83</f>
        <v>0</v>
      </c>
    </row>
  </sheetData>
  <conditionalFormatting sqref="E20:E60">
    <cfRule type="cellIs" dxfId="0" priority="1" operator="greaterThan">
      <formula>0.67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 actual 30.11.23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clerk@leafieldparishcouncil.org</cp:lastModifiedBy>
  <cp:revision>2</cp:revision>
  <cp:lastPrinted>2023-12-09T20:01:46Z</cp:lastPrinted>
  <dcterms:created xsi:type="dcterms:W3CDTF">2017-10-13T08:28:38Z</dcterms:created>
  <dcterms:modified xsi:type="dcterms:W3CDTF">2023-12-09T21:19:21Z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